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lab.'!$A$1:$I$47</definedName>
  </definedNames>
  <calcPr fullCalcOnLoad="1"/>
</workbook>
</file>

<file path=xl/sharedStrings.xml><?xml version="1.0" encoding="utf-8"?>
<sst xmlns="http://schemas.openxmlformats.org/spreadsheetml/2006/main" count="80" uniqueCount="79">
  <si>
    <t>Nr. Crt.</t>
  </si>
  <si>
    <t>Denumire laborator</t>
  </si>
  <si>
    <t>Laborator Clinic dr. Berceanu SRL</t>
  </si>
  <si>
    <t>Laborator de analize medicale dr.Orbulescu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</si>
  <si>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</si>
  <si>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</si>
  <si>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</si>
  <si>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</si>
  <si>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</si>
  <si>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</si>
  <si>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</si>
  <si>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</si>
  <si>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</si>
  <si>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</si>
  <si>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</si>
  <si>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</si>
  <si>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</si>
  <si>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</si>
  <si>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</si>
  <si>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</si>
  <si>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</si>
  <si>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</si>
  <si>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</si>
  <si>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</si>
  <si>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</si>
  <si>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</si>
  <si>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</si>
  <si>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</si>
  <si>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</si>
  <si>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</si>
  <si>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</si>
  <si>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</si>
  <si>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</si>
  <si>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</si>
  <si>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</si>
  <si>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</si>
  <si>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</si>
  <si>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</si>
  <si>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</si>
  <si>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</si>
  <si>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</si>
  <si>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</si>
  <si>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</si>
  <si>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</si>
  <si>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</si>
  <si>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</si>
  <si>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</si>
  <si>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</si>
  <si>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</si>
  <si>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</si>
  <si>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</si>
  <si>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</si>
  <si>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</si>
  <si>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</si>
  <si>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</si>
  <si>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</si>
  <si>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</si>
  <si>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27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</si>
  <si>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</si>
  <si>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</si>
  <si>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</si>
  <si>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</si>
  <si>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</si>
  <si>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</si>
  <si>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</si>
  <si>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</si>
  <si>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</si>
  <si>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</si>
  <si>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</si>
  <si>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</si>
  <si>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</si>
  <si>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</si>
  <si>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</si>
  <si>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</si>
  <si>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</si>
  <si>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</si>
  <si>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</si>
  <si>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</si>
  <si>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VALORI DE CONTRACT MAI 2020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</si>
</sst>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50" zoomScalePageLayoutView="0" workbookViewId="0" topLeftCell="A1">
      <selection activeCell="I1" sqref="I1:I16384"/>
    </sheetView>
  </sheetViews>
  <sheetFormatPr defaultColWidth="9.140625" defaultRowHeight="12.75"/>
  <cols>
    <col min="1" max="1" width="6.8515625" style="14" customWidth="1"/>
    <col min="2" max="2" width="50.7109375" style="15" customWidth="1"/>
    <col min="3" max="3" width="18.140625" style="14" customWidth="1"/>
    <col min="4" max="4" width="18.7109375" style="16" customWidth="1"/>
    <col min="5" max="5" width="18.8515625" style="16" customWidth="1"/>
    <col min="6" max="6" width="19.57421875" style="16" customWidth="1"/>
    <col min="7" max="7" width="18.00390625" style="16" customWidth="1"/>
    <col min="8" max="8" width="21.28125" style="16" customWidth="1"/>
    <col min="9" max="9" width="19.140625" style="14" customWidth="1"/>
    <col min="10" max="16384" width="9.140625" style="14" customWidth="1"/>
  </cols>
  <sheetData>
    <row r="1" ht="16.5" customHeight="1">
      <c r="C1" s="16"/>
    </row>
    <row r="2" spans="1:8" ht="18.75">
      <c r="A2" s="10"/>
      <c r="B2" s="2" t="s">
        <v>76</v>
      </c>
      <c r="E2" s="2"/>
      <c r="F2" s="2"/>
      <c r="G2" s="2"/>
      <c r="H2" s="2"/>
    </row>
    <row r="3" spans="1:8" ht="18.75">
      <c r="A3" s="10"/>
      <c r="B3" s="2" t="s">
        <v>77</v>
      </c>
      <c r="E3" s="2"/>
      <c r="F3" s="2"/>
      <c r="G3" s="2"/>
      <c r="H3" s="2"/>
    </row>
    <row r="4" spans="3:8" ht="21.75" customHeight="1">
      <c r="C4" s="3"/>
      <c r="D4" s="14"/>
      <c r="F4" s="2"/>
      <c r="G4" s="2"/>
      <c r="H4" s="2"/>
    </row>
    <row r="5" spans="3:9" ht="19.5" customHeight="1">
      <c r="C5" s="37" t="s">
        <v>37</v>
      </c>
      <c r="D5" s="38"/>
      <c r="E5" s="39" t="s">
        <v>38</v>
      </c>
      <c r="F5" s="40"/>
      <c r="G5" s="40"/>
      <c r="H5" s="41"/>
      <c r="I5" s="26"/>
    </row>
    <row r="6" spans="1:9" ht="117.75" customHeight="1">
      <c r="A6" s="4" t="s">
        <v>0</v>
      </c>
      <c r="B6" s="11" t="s">
        <v>1</v>
      </c>
      <c r="C6" s="5" t="s">
        <v>16</v>
      </c>
      <c r="D6" s="1" t="s">
        <v>36</v>
      </c>
      <c r="E6" s="5" t="s">
        <v>23</v>
      </c>
      <c r="F6" s="1" t="s">
        <v>24</v>
      </c>
      <c r="G6" s="5" t="s">
        <v>25</v>
      </c>
      <c r="H6" s="1" t="s">
        <v>26</v>
      </c>
      <c r="I6" s="27" t="s">
        <v>78</v>
      </c>
    </row>
    <row r="7" spans="1:9" ht="46.5" customHeight="1">
      <c r="A7" s="24" t="s">
        <v>47</v>
      </c>
      <c r="B7" s="33" t="s">
        <v>9</v>
      </c>
      <c r="C7" s="29">
        <v>649.97</v>
      </c>
      <c r="D7" s="30">
        <f aca="true" t="shared" si="0" ref="D7:D34">C7*$C$38</f>
        <v>17616.760246328668</v>
      </c>
      <c r="E7" s="31">
        <v>96</v>
      </c>
      <c r="F7" s="29">
        <f aca="true" t="shared" si="1" ref="F7:F34">E7*$F$39</f>
        <v>10280.607030033372</v>
      </c>
      <c r="G7" s="31">
        <v>372</v>
      </c>
      <c r="H7" s="30">
        <f aca="true" t="shared" si="2" ref="H7:H34">G7*$F$42</f>
        <v>7380.860356535628</v>
      </c>
      <c r="I7" s="31">
        <v>35278.23</v>
      </c>
    </row>
    <row r="8" spans="1:9" ht="46.5" customHeight="1">
      <c r="A8" s="24" t="s">
        <v>50</v>
      </c>
      <c r="B8" s="33" t="s">
        <v>42</v>
      </c>
      <c r="C8" s="32">
        <v>1697.2</v>
      </c>
      <c r="D8" s="30">
        <f t="shared" si="0"/>
        <v>46000.839254225604</v>
      </c>
      <c r="E8" s="31">
        <v>133</v>
      </c>
      <c r="F8" s="29">
        <f t="shared" si="1"/>
        <v>14242.924322858733</v>
      </c>
      <c r="G8" s="31">
        <v>775</v>
      </c>
      <c r="H8" s="30">
        <f t="shared" si="2"/>
        <v>15376.792409449225</v>
      </c>
      <c r="I8" s="31">
        <v>75620.56</v>
      </c>
    </row>
    <row r="9" spans="1:9" ht="46.5" customHeight="1">
      <c r="A9" s="25" t="s">
        <v>50</v>
      </c>
      <c r="B9" s="36" t="s">
        <v>43</v>
      </c>
      <c r="C9" s="29">
        <f>775.4-25+15</f>
        <v>765.4</v>
      </c>
      <c r="D9" s="31">
        <f t="shared" si="0"/>
        <v>20745.37023638008</v>
      </c>
      <c r="E9" s="31">
        <f>126+2</f>
        <v>128</v>
      </c>
      <c r="F9" s="29">
        <f t="shared" si="1"/>
        <v>13707.476040044496</v>
      </c>
      <c r="G9" s="31">
        <v>751</v>
      </c>
      <c r="H9" s="31">
        <f t="shared" si="2"/>
        <v>14900.607870317894</v>
      </c>
      <c r="I9" s="31">
        <v>49353.45</v>
      </c>
    </row>
    <row r="10" spans="1:9" ht="46.5" customHeight="1">
      <c r="A10" s="24" t="s">
        <v>62</v>
      </c>
      <c r="B10" s="33" t="s">
        <v>12</v>
      </c>
      <c r="C10" s="32">
        <v>1345.57</v>
      </c>
      <c r="D10" s="30">
        <f t="shared" si="0"/>
        <v>36470.274142887305</v>
      </c>
      <c r="E10" s="31">
        <v>117</v>
      </c>
      <c r="F10" s="29">
        <f t="shared" si="1"/>
        <v>12529.489817853171</v>
      </c>
      <c r="G10" s="31">
        <v>676</v>
      </c>
      <c r="H10" s="30">
        <f t="shared" si="2"/>
        <v>13412.531185532485</v>
      </c>
      <c r="I10" s="31">
        <v>62412.3</v>
      </c>
    </row>
    <row r="11" spans="1:9" ht="46.5" customHeight="1">
      <c r="A11" s="24" t="s">
        <v>63</v>
      </c>
      <c r="B11" s="33" t="s">
        <v>17</v>
      </c>
      <c r="C11" s="32">
        <v>518.49</v>
      </c>
      <c r="D11" s="30">
        <f t="shared" si="0"/>
        <v>14053.131713954415</v>
      </c>
      <c r="E11" s="31">
        <v>128</v>
      </c>
      <c r="F11" s="29">
        <f t="shared" si="1"/>
        <v>13707.476040044496</v>
      </c>
      <c r="G11" s="31">
        <v>524</v>
      </c>
      <c r="H11" s="30">
        <f t="shared" si="2"/>
        <v>10396.695771034056</v>
      </c>
      <c r="I11" s="31">
        <v>38157.3</v>
      </c>
    </row>
    <row r="12" spans="1:9" ht="46.5" customHeight="1">
      <c r="A12" s="24" t="s">
        <v>53</v>
      </c>
      <c r="B12" s="33" t="s">
        <v>18</v>
      </c>
      <c r="C12" s="32">
        <v>617.37</v>
      </c>
      <c r="D12" s="30">
        <f t="shared" si="0"/>
        <v>16733.171182171376</v>
      </c>
      <c r="E12" s="31">
        <v>122</v>
      </c>
      <c r="F12" s="29">
        <f t="shared" si="1"/>
        <v>13064.93810066741</v>
      </c>
      <c r="G12" s="31">
        <v>1272</v>
      </c>
      <c r="H12" s="30">
        <f t="shared" si="2"/>
        <v>25237.780573960536</v>
      </c>
      <c r="I12" s="31">
        <v>55035.89</v>
      </c>
    </row>
    <row r="13" spans="1:9" ht="46.5" customHeight="1">
      <c r="A13" s="24" t="s">
        <v>48</v>
      </c>
      <c r="B13" s="33" t="s">
        <v>28</v>
      </c>
      <c r="C13" s="32">
        <f>698-15</f>
        <v>683</v>
      </c>
      <c r="D13" s="30">
        <f t="shared" si="0"/>
        <v>18512.004012865946</v>
      </c>
      <c r="E13" s="31">
        <v>146</v>
      </c>
      <c r="F13" s="29">
        <f t="shared" si="1"/>
        <v>15635.089858175754</v>
      </c>
      <c r="G13" s="31">
        <v>912</v>
      </c>
      <c r="H13" s="30">
        <f t="shared" si="2"/>
        <v>18095.01248699057</v>
      </c>
      <c r="I13" s="31">
        <v>52242.11</v>
      </c>
    </row>
    <row r="14" spans="1:9" ht="46.5" customHeight="1">
      <c r="A14" s="24" t="s">
        <v>51</v>
      </c>
      <c r="B14" s="33" t="s">
        <v>13</v>
      </c>
      <c r="C14" s="32">
        <v>1411.33</v>
      </c>
      <c r="D14" s="30">
        <f t="shared" si="0"/>
        <v>38252.6304882549</v>
      </c>
      <c r="E14" s="31">
        <v>155</v>
      </c>
      <c r="F14" s="29">
        <f t="shared" si="1"/>
        <v>16598.896767241382</v>
      </c>
      <c r="G14" s="31">
        <v>944</v>
      </c>
      <c r="H14" s="30">
        <f t="shared" si="2"/>
        <v>18729.925205832347</v>
      </c>
      <c r="I14" s="31">
        <v>73581.45</v>
      </c>
    </row>
    <row r="15" spans="1:9" ht="46.5" customHeight="1">
      <c r="A15" s="24" t="s">
        <v>64</v>
      </c>
      <c r="B15" s="33" t="s">
        <v>6</v>
      </c>
      <c r="C15" s="32">
        <f>751.76-18.86-14.29</f>
        <v>718.61</v>
      </c>
      <c r="D15" s="30">
        <f t="shared" si="0"/>
        <v>19477.175993683162</v>
      </c>
      <c r="E15" s="31">
        <v>125</v>
      </c>
      <c r="F15" s="29">
        <f t="shared" si="1"/>
        <v>13386.207070355953</v>
      </c>
      <c r="G15" s="31">
        <v>654</v>
      </c>
      <c r="H15" s="30">
        <f t="shared" si="2"/>
        <v>12976.028691328765</v>
      </c>
      <c r="I15" s="31">
        <v>45839.41</v>
      </c>
    </row>
    <row r="16" spans="1:9" ht="46.5" customHeight="1">
      <c r="A16" s="24" t="s">
        <v>65</v>
      </c>
      <c r="B16" s="33" t="s">
        <v>10</v>
      </c>
      <c r="C16" s="32">
        <v>1015.38</v>
      </c>
      <c r="D16" s="30">
        <f t="shared" si="0"/>
        <v>27520.817913007064</v>
      </c>
      <c r="E16" s="31">
        <v>143</v>
      </c>
      <c r="F16" s="29">
        <f t="shared" si="1"/>
        <v>15313.82088848721</v>
      </c>
      <c r="G16" s="31">
        <v>636</v>
      </c>
      <c r="H16" s="30">
        <f t="shared" si="2"/>
        <v>12618.890286980268</v>
      </c>
      <c r="I16" s="31">
        <v>55453.53</v>
      </c>
    </row>
    <row r="17" spans="1:9" ht="46.5" customHeight="1">
      <c r="A17" s="24" t="s">
        <v>66</v>
      </c>
      <c r="B17" s="33" t="s">
        <v>7</v>
      </c>
      <c r="C17" s="32">
        <v>2556.77</v>
      </c>
      <c r="D17" s="30">
        <f t="shared" si="0"/>
        <v>69298.58931182323</v>
      </c>
      <c r="E17" s="31">
        <v>161</v>
      </c>
      <c r="F17" s="29">
        <f t="shared" si="1"/>
        <v>17241.434706618467</v>
      </c>
      <c r="G17" s="31">
        <v>1083</v>
      </c>
      <c r="H17" s="30">
        <f t="shared" si="2"/>
        <v>21487.827328301304</v>
      </c>
      <c r="I17" s="31">
        <v>108027.85</v>
      </c>
    </row>
    <row r="18" spans="1:9" ht="46.5" customHeight="1">
      <c r="A18" s="24" t="s">
        <v>54</v>
      </c>
      <c r="B18" s="33" t="s">
        <v>3</v>
      </c>
      <c r="C18" s="32">
        <v>710.4</v>
      </c>
      <c r="D18" s="30">
        <f t="shared" si="0"/>
        <v>19254.652490102442</v>
      </c>
      <c r="E18" s="31">
        <v>133</v>
      </c>
      <c r="F18" s="29">
        <f t="shared" si="1"/>
        <v>14242.924322858733</v>
      </c>
      <c r="G18" s="31">
        <v>697</v>
      </c>
      <c r="H18" s="30">
        <f t="shared" si="2"/>
        <v>13829.1926572724</v>
      </c>
      <c r="I18" s="31">
        <v>47326.77</v>
      </c>
    </row>
    <row r="19" spans="1:9" ht="46.5" customHeight="1">
      <c r="A19" s="24" t="s">
        <v>67</v>
      </c>
      <c r="B19" s="33" t="s">
        <v>61</v>
      </c>
      <c r="C19" s="32">
        <f>514.92+123.91</f>
        <v>638.8299999999999</v>
      </c>
      <c r="D19" s="30">
        <f t="shared" si="0"/>
        <v>17314.822142809884</v>
      </c>
      <c r="E19" s="31">
        <v>94</v>
      </c>
      <c r="F19" s="29">
        <f t="shared" si="1"/>
        <v>10066.427716907676</v>
      </c>
      <c r="G19" s="31">
        <v>422</v>
      </c>
      <c r="H19" s="30">
        <f t="shared" si="2"/>
        <v>8372.9114797259</v>
      </c>
      <c r="I19" s="31">
        <v>35754.16</v>
      </c>
    </row>
    <row r="20" spans="1:9" ht="46.5" customHeight="1">
      <c r="A20" s="24" t="s">
        <v>49</v>
      </c>
      <c r="B20" s="34" t="s">
        <v>5</v>
      </c>
      <c r="C20" s="32">
        <v>492.2</v>
      </c>
      <c r="D20" s="30">
        <f t="shared" si="0"/>
        <v>13340.568631233702</v>
      </c>
      <c r="E20" s="31">
        <v>65</v>
      </c>
      <c r="F20" s="29">
        <f t="shared" si="1"/>
        <v>6960.827676585095</v>
      </c>
      <c r="G20" s="31">
        <v>332</v>
      </c>
      <c r="H20" s="30">
        <f t="shared" si="2"/>
        <v>6587.2194579834095</v>
      </c>
      <c r="I20" s="31">
        <v>26888.62</v>
      </c>
    </row>
    <row r="21" spans="1:9" ht="46.5" customHeight="1">
      <c r="A21" s="24" t="s">
        <v>68</v>
      </c>
      <c r="B21" s="33" t="s">
        <v>14</v>
      </c>
      <c r="C21" s="32">
        <f>1289.85-0</f>
        <v>1289.85</v>
      </c>
      <c r="D21" s="30">
        <f t="shared" si="0"/>
        <v>34960.041546112945</v>
      </c>
      <c r="E21" s="31">
        <v>160</v>
      </c>
      <c r="F21" s="29">
        <f t="shared" si="1"/>
        <v>17134.34505005562</v>
      </c>
      <c r="G21" s="31">
        <v>655</v>
      </c>
      <c r="H21" s="30">
        <f t="shared" si="2"/>
        <v>12995.86971379257</v>
      </c>
      <c r="I21" s="31">
        <v>65090.26</v>
      </c>
    </row>
    <row r="22" spans="1:9" ht="46.5" customHeight="1">
      <c r="A22" s="24" t="s">
        <v>69</v>
      </c>
      <c r="B22" s="33" t="s">
        <v>21</v>
      </c>
      <c r="C22" s="32">
        <f>820.89-5-25.43</f>
        <v>790.46</v>
      </c>
      <c r="D22" s="30">
        <f t="shared" si="0"/>
        <v>21424.595449502223</v>
      </c>
      <c r="E22" s="31">
        <v>159</v>
      </c>
      <c r="F22" s="29">
        <f t="shared" si="1"/>
        <v>17027.25539349277</v>
      </c>
      <c r="G22" s="31">
        <v>957</v>
      </c>
      <c r="H22" s="30">
        <f t="shared" si="2"/>
        <v>18987.858497861816</v>
      </c>
      <c r="I22" s="31">
        <v>57439.71</v>
      </c>
    </row>
    <row r="23" spans="1:9" ht="46.5" customHeight="1">
      <c r="A23" s="24" t="s">
        <v>56</v>
      </c>
      <c r="B23" s="33" t="s">
        <v>11</v>
      </c>
      <c r="C23" s="32">
        <v>985.35</v>
      </c>
      <c r="D23" s="30">
        <f t="shared" si="0"/>
        <v>26706.886023539475</v>
      </c>
      <c r="E23" s="31">
        <v>152</v>
      </c>
      <c r="F23" s="29">
        <f t="shared" si="1"/>
        <v>16277.62779755284</v>
      </c>
      <c r="G23" s="31">
        <v>961</v>
      </c>
      <c r="H23" s="30">
        <f t="shared" si="2"/>
        <v>19067.22258771704</v>
      </c>
      <c r="I23" s="31">
        <v>62051.74</v>
      </c>
    </row>
    <row r="24" spans="1:9" ht="46.5" customHeight="1">
      <c r="A24" s="24" t="s">
        <v>60</v>
      </c>
      <c r="B24" s="33" t="s">
        <v>19</v>
      </c>
      <c r="C24" s="32">
        <v>518.5</v>
      </c>
      <c r="D24" s="30">
        <f t="shared" si="0"/>
        <v>14053.402753544648</v>
      </c>
      <c r="E24" s="31">
        <v>152</v>
      </c>
      <c r="F24" s="29">
        <f t="shared" si="1"/>
        <v>16277.62779755284</v>
      </c>
      <c r="G24" s="31">
        <v>957</v>
      </c>
      <c r="H24" s="30">
        <f t="shared" si="2"/>
        <v>18987.858497861816</v>
      </c>
      <c r="I24" s="31">
        <v>49318.89</v>
      </c>
    </row>
    <row r="25" spans="1:9" ht="46.5" customHeight="1">
      <c r="A25" s="24" t="s">
        <v>70</v>
      </c>
      <c r="B25" s="33" t="s">
        <v>15</v>
      </c>
      <c r="C25" s="32">
        <f>846.8-40+15</f>
        <v>821.8</v>
      </c>
      <c r="D25" s="30">
        <f t="shared" si="0"/>
        <v>22274.03352529024</v>
      </c>
      <c r="E25" s="31">
        <f>141-1</f>
        <v>140</v>
      </c>
      <c r="F25" s="29">
        <f t="shared" si="1"/>
        <v>14992.551918798667</v>
      </c>
      <c r="G25" s="31">
        <v>698</v>
      </c>
      <c r="H25" s="30">
        <f t="shared" si="2"/>
        <v>13849.033679736205</v>
      </c>
      <c r="I25" s="31">
        <v>51115.62</v>
      </c>
    </row>
    <row r="26" spans="1:9" ht="46.5" customHeight="1">
      <c r="A26" s="24" t="s">
        <v>71</v>
      </c>
      <c r="B26" s="33" t="s">
        <v>2</v>
      </c>
      <c r="C26" s="32">
        <v>950.51</v>
      </c>
      <c r="D26" s="30">
        <f t="shared" si="0"/>
        <v>25762.58409117015</v>
      </c>
      <c r="E26" s="31">
        <v>154</v>
      </c>
      <c r="F26" s="29">
        <f t="shared" si="1"/>
        <v>16491.807110678536</v>
      </c>
      <c r="G26" s="31">
        <v>658</v>
      </c>
      <c r="H26" s="30">
        <f t="shared" si="2"/>
        <v>13055.392781183988</v>
      </c>
      <c r="I26" s="31">
        <v>55309.78</v>
      </c>
    </row>
    <row r="27" spans="1:9" ht="46.5" customHeight="1">
      <c r="A27" s="24" t="s">
        <v>72</v>
      </c>
      <c r="B27" s="33" t="s">
        <v>8</v>
      </c>
      <c r="C27" s="32">
        <f>574.4-40</f>
        <v>534.4</v>
      </c>
      <c r="D27" s="30">
        <f t="shared" si="0"/>
        <v>14484.355702014</v>
      </c>
      <c r="E27" s="31">
        <v>85</v>
      </c>
      <c r="F27" s="29">
        <f t="shared" si="1"/>
        <v>9102.620807842048</v>
      </c>
      <c r="G27" s="31">
        <v>358</v>
      </c>
      <c r="H27" s="30">
        <f t="shared" si="2"/>
        <v>7103.086042042351</v>
      </c>
      <c r="I27" s="31">
        <v>30690.06</v>
      </c>
    </row>
    <row r="28" spans="1:9" ht="46.5" customHeight="1">
      <c r="A28" s="24" t="s">
        <v>73</v>
      </c>
      <c r="B28" s="33" t="s">
        <v>20</v>
      </c>
      <c r="C28" s="32">
        <v>1359.78</v>
      </c>
      <c r="D28" s="30">
        <f t="shared" si="0"/>
        <v>36855.4214006074</v>
      </c>
      <c r="E28" s="31">
        <f>114+8</f>
        <v>122</v>
      </c>
      <c r="F28" s="29">
        <f t="shared" si="1"/>
        <v>13064.93810066741</v>
      </c>
      <c r="G28" s="31">
        <v>670</v>
      </c>
      <c r="H28" s="30">
        <f t="shared" si="2"/>
        <v>13293.485050749652</v>
      </c>
      <c r="I28" s="31">
        <v>63213.84</v>
      </c>
    </row>
    <row r="29" spans="1:9" ht="46.5" customHeight="1">
      <c r="A29" s="24" t="s">
        <v>55</v>
      </c>
      <c r="B29" s="33" t="s">
        <v>44</v>
      </c>
      <c r="C29" s="32">
        <f>2698-40</f>
        <v>2658</v>
      </c>
      <c r="D29" s="30">
        <f t="shared" si="0"/>
        <v>72042.32308374479</v>
      </c>
      <c r="E29" s="31">
        <v>160</v>
      </c>
      <c r="F29" s="29">
        <f t="shared" si="1"/>
        <v>17134.34505005562</v>
      </c>
      <c r="G29" s="31">
        <v>1270</v>
      </c>
      <c r="H29" s="30">
        <f t="shared" si="2"/>
        <v>25198.098529032923</v>
      </c>
      <c r="I29" s="31">
        <v>114374.77</v>
      </c>
    </row>
    <row r="30" spans="1:9" ht="46.5" customHeight="1">
      <c r="A30" s="24" t="s">
        <v>74</v>
      </c>
      <c r="B30" s="33" t="s">
        <v>46</v>
      </c>
      <c r="C30" s="32">
        <v>680.57</v>
      </c>
      <c r="D30" s="30">
        <f t="shared" si="0"/>
        <v>18446.141392439502</v>
      </c>
      <c r="E30" s="31">
        <v>78</v>
      </c>
      <c r="F30" s="29">
        <f t="shared" si="1"/>
        <v>8352.993211902114</v>
      </c>
      <c r="G30" s="31">
        <v>402</v>
      </c>
      <c r="H30" s="30">
        <f t="shared" si="2"/>
        <v>7976.091030449791</v>
      </c>
      <c r="I30" s="31">
        <v>34775.23</v>
      </c>
    </row>
    <row r="31" spans="1:9" ht="46.5" customHeight="1">
      <c r="A31" s="24" t="s">
        <v>75</v>
      </c>
      <c r="B31" s="33" t="s">
        <v>45</v>
      </c>
      <c r="C31" s="32">
        <f>1751.76+33</f>
        <v>1784.76</v>
      </c>
      <c r="D31" s="30">
        <f t="shared" si="0"/>
        <v>48374.061906299605</v>
      </c>
      <c r="E31" s="31">
        <v>178</v>
      </c>
      <c r="F31" s="29">
        <f t="shared" si="1"/>
        <v>19061.958868186877</v>
      </c>
      <c r="G31" s="31">
        <v>778</v>
      </c>
      <c r="H31" s="30">
        <f t="shared" si="2"/>
        <v>15436.315476840642</v>
      </c>
      <c r="I31" s="31">
        <v>82872.34</v>
      </c>
    </row>
    <row r="32" spans="1:9" ht="46.5" customHeight="1">
      <c r="A32" s="24" t="s">
        <v>52</v>
      </c>
      <c r="B32" s="33" t="s">
        <v>22</v>
      </c>
      <c r="C32" s="32">
        <v>1169.2</v>
      </c>
      <c r="D32" s="30">
        <f t="shared" si="0"/>
        <v>31689.948889960273</v>
      </c>
      <c r="E32" s="31">
        <v>110</v>
      </c>
      <c r="F32" s="29">
        <f t="shared" si="1"/>
        <v>11779.862221913238</v>
      </c>
      <c r="G32" s="31">
        <v>476</v>
      </c>
      <c r="H32" s="30">
        <f t="shared" si="2"/>
        <v>9444.326692771396</v>
      </c>
      <c r="I32" s="31">
        <v>52914.14</v>
      </c>
    </row>
    <row r="33" spans="1:9" ht="46.5" customHeight="1">
      <c r="A33" s="24" t="s">
        <v>58</v>
      </c>
      <c r="B33" s="33" t="s">
        <v>27</v>
      </c>
      <c r="C33" s="32">
        <f>634</f>
        <v>634</v>
      </c>
      <c r="D33" s="30">
        <f t="shared" si="0"/>
        <v>17183.910020727686</v>
      </c>
      <c r="E33" s="31">
        <f>80+27</f>
        <v>107</v>
      </c>
      <c r="F33" s="29">
        <f t="shared" si="1"/>
        <v>11458.593252224695</v>
      </c>
      <c r="G33" s="31">
        <f>519</f>
        <v>519</v>
      </c>
      <c r="H33" s="30">
        <f t="shared" si="2"/>
        <v>10297.490658715029</v>
      </c>
      <c r="I33" s="31">
        <v>38939.99</v>
      </c>
    </row>
    <row r="34" spans="1:9" ht="46.5" customHeight="1">
      <c r="A34" s="24" t="s">
        <v>57</v>
      </c>
      <c r="B34" s="33" t="s">
        <v>59</v>
      </c>
      <c r="C34" s="32">
        <f>384.8+93.6-40-10-10</f>
        <v>418.4</v>
      </c>
      <c r="D34" s="30">
        <f t="shared" si="0"/>
        <v>11340.296455319343</v>
      </c>
      <c r="E34" s="31">
        <v>93</v>
      </c>
      <c r="F34" s="29">
        <f t="shared" si="1"/>
        <v>9959.33806034483</v>
      </c>
      <c r="G34" s="31">
        <v>0</v>
      </c>
      <c r="H34" s="30">
        <f t="shared" si="2"/>
        <v>0</v>
      </c>
      <c r="I34" s="31">
        <v>21299.62</v>
      </c>
    </row>
    <row r="35" spans="1:9" ht="37.5" customHeight="1">
      <c r="A35" s="6"/>
      <c r="B35" s="35" t="s">
        <v>4</v>
      </c>
      <c r="C35" s="7">
        <f>SUM(C7:C34)</f>
        <v>28416.1</v>
      </c>
      <c r="D35" s="7">
        <f aca="true" t="shared" si="3" ref="D35:I35">SUM(D7:D34)</f>
        <v>770188.81</v>
      </c>
      <c r="E35" s="7">
        <f t="shared" si="3"/>
        <v>3596</v>
      </c>
      <c r="F35" s="7">
        <f t="shared" si="3"/>
        <v>385094.40499999997</v>
      </c>
      <c r="G35" s="7">
        <f t="shared" si="3"/>
        <v>19409</v>
      </c>
      <c r="H35" s="7">
        <f t="shared" si="3"/>
        <v>385094.40499999997</v>
      </c>
      <c r="I35" s="7">
        <f t="shared" si="3"/>
        <v>1540377.62</v>
      </c>
    </row>
    <row r="36" spans="1:9" ht="48" customHeight="1">
      <c r="A36" s="8"/>
      <c r="B36" s="18" t="s">
        <v>29</v>
      </c>
      <c r="C36" s="7">
        <f>C35</f>
        <v>28416.1</v>
      </c>
      <c r="D36" s="17"/>
      <c r="E36" s="20" t="s">
        <v>31</v>
      </c>
      <c r="F36" s="7">
        <f>0.5*1540377.62</f>
        <v>770188.81</v>
      </c>
      <c r="G36" s="17"/>
      <c r="H36" s="17"/>
      <c r="I36" s="17"/>
    </row>
    <row r="37" spans="1:9" ht="40.5" customHeight="1">
      <c r="A37" s="8"/>
      <c r="B37" s="19" t="s">
        <v>39</v>
      </c>
      <c r="C37" s="7">
        <f>0.5*1540377.62</f>
        <v>770188.81</v>
      </c>
      <c r="D37" s="17"/>
      <c r="E37" s="21" t="s">
        <v>32</v>
      </c>
      <c r="F37" s="7">
        <f>0.5*F36</f>
        <v>385094.405</v>
      </c>
      <c r="G37" s="17"/>
      <c r="H37" s="17"/>
      <c r="I37" s="17"/>
    </row>
    <row r="38" spans="1:9" ht="50.25" customHeight="1">
      <c r="A38" s="8"/>
      <c r="B38" s="18" t="s">
        <v>30</v>
      </c>
      <c r="C38" s="7">
        <f>C37/C36</f>
        <v>27.10395902322979</v>
      </c>
      <c r="D38" s="17"/>
      <c r="E38" s="21" t="s">
        <v>40</v>
      </c>
      <c r="F38" s="7">
        <f>E35</f>
        <v>3596</v>
      </c>
      <c r="G38" s="17"/>
      <c r="H38" s="17"/>
      <c r="I38" s="17"/>
    </row>
    <row r="39" spans="1:9" ht="47.25" customHeight="1">
      <c r="A39" s="8"/>
      <c r="B39" s="12"/>
      <c r="C39" s="17"/>
      <c r="D39" s="17"/>
      <c r="E39" s="21" t="s">
        <v>33</v>
      </c>
      <c r="F39" s="7">
        <f>F37/F38</f>
        <v>107.08965656284762</v>
      </c>
      <c r="G39" s="17"/>
      <c r="H39" s="17"/>
      <c r="I39" s="17"/>
    </row>
    <row r="40" spans="1:9" ht="54.75" customHeight="1">
      <c r="A40" s="8"/>
      <c r="B40" s="12"/>
      <c r="C40" s="17"/>
      <c r="D40" s="17"/>
      <c r="E40" s="21" t="s">
        <v>34</v>
      </c>
      <c r="F40" s="7">
        <f>F36-F37</f>
        <v>385094.405</v>
      </c>
      <c r="G40" s="17"/>
      <c r="H40" s="17"/>
      <c r="I40" s="17"/>
    </row>
    <row r="41" spans="1:9" ht="73.5" customHeight="1">
      <c r="A41" s="8"/>
      <c r="B41" s="12"/>
      <c r="C41" s="17"/>
      <c r="D41" s="17"/>
      <c r="E41" s="22" t="s">
        <v>41</v>
      </c>
      <c r="F41" s="7">
        <f>G35</f>
        <v>19409</v>
      </c>
      <c r="G41" s="17"/>
      <c r="H41" s="17"/>
      <c r="I41" s="17"/>
    </row>
    <row r="42" spans="1:9" ht="64.5" customHeight="1">
      <c r="A42" s="8"/>
      <c r="B42" s="12"/>
      <c r="C42" s="23"/>
      <c r="D42" s="17"/>
      <c r="E42" s="21" t="s">
        <v>35</v>
      </c>
      <c r="F42" s="7">
        <f>F40/F41</f>
        <v>19.84102246380545</v>
      </c>
      <c r="G42" s="17"/>
      <c r="H42" s="17"/>
      <c r="I42" s="17"/>
    </row>
    <row r="44" spans="2:5" ht="18.75">
      <c r="B44" s="13"/>
      <c r="C44" s="9"/>
      <c r="D44" s="14"/>
      <c r="E44" s="9"/>
    </row>
    <row r="45" spans="2:5" ht="18.75">
      <c r="B45" s="13"/>
      <c r="C45" s="9"/>
      <c r="D45" s="14"/>
      <c r="E45" s="9"/>
    </row>
    <row r="46" spans="2:5" ht="18.75">
      <c r="B46" s="13"/>
      <c r="C46" s="9"/>
      <c r="D46" s="14"/>
      <c r="E46" s="9"/>
    </row>
    <row r="47" spans="2:5" ht="18.75">
      <c r="B47" s="13"/>
      <c r="D47" s="9"/>
      <c r="E47" s="9"/>
    </row>
    <row r="48" spans="2:5" ht="18.75">
      <c r="B48" s="14"/>
      <c r="D48" s="9"/>
      <c r="E48" s="9"/>
    </row>
    <row r="54" ht="12.75">
      <c r="I54" s="2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2020-05-05T12:32:31Z</cp:lastPrinted>
  <dcterms:created xsi:type="dcterms:W3CDTF">2004-01-09T07:03:24Z</dcterms:created>
  <dcterms:modified xsi:type="dcterms:W3CDTF">2020-05-07T09:50:35Z</dcterms:modified>
  <cp:category/>
  <cp:version/>
  <cp:contentType/>
  <cp:contentStatus/>
</cp:coreProperties>
</file>